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omanoelcalves/Documents/2020/Camarão/"/>
    </mc:Choice>
  </mc:AlternateContent>
  <xr:revisionPtr revIDLastSave="0" documentId="8_{D2F1D5B6-AC04-7544-8393-78B67D3F57DF}" xr6:coauthVersionLast="43" xr6:coauthVersionMax="43" xr10:uidLastSave="{00000000-0000-0000-0000-000000000000}"/>
  <bookViews>
    <workbookView xWindow="0" yWindow="460" windowWidth="28800" windowHeight="15940" xr2:uid="{F2D755AE-C9AD-AC4C-B286-BDAFB04ACC91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10" i="2" l="1"/>
  <c r="D23" i="2" s="1"/>
  <c r="H11" i="2"/>
  <c r="H14" i="2" s="1"/>
  <c r="H15" i="2" s="1"/>
  <c r="G11" i="2"/>
  <c r="G14" i="2" s="1"/>
  <c r="G15" i="2" s="1"/>
  <c r="F11" i="2"/>
  <c r="F12" i="2" s="1"/>
  <c r="F16" i="2" s="1"/>
  <c r="E11" i="2"/>
  <c r="E12" i="2" s="1"/>
  <c r="E16" i="2" s="1"/>
  <c r="D11" i="2"/>
  <c r="D14" i="2" s="1"/>
  <c r="D15" i="2" s="1"/>
  <c r="C11" i="2"/>
  <c r="C12" i="2" s="1"/>
  <c r="C16" i="2" s="1"/>
  <c r="H10" i="2"/>
  <c r="H23" i="2" s="1"/>
  <c r="G10" i="2"/>
  <c r="G23" i="2" s="1"/>
  <c r="F10" i="2"/>
  <c r="F23" i="2" s="1"/>
  <c r="E10" i="2"/>
  <c r="E23" i="2" s="1"/>
  <c r="C10" i="2"/>
  <c r="C23" i="2" s="1"/>
  <c r="F14" i="2" l="1"/>
  <c r="F15" i="2" s="1"/>
  <c r="F17" i="2" s="1"/>
  <c r="E14" i="2"/>
  <c r="E15" i="2" s="1"/>
  <c r="G12" i="2"/>
  <c r="G16" i="2" s="1"/>
  <c r="G19" i="2" s="1"/>
  <c r="G20" i="2" s="1"/>
  <c r="G21" i="2" s="1"/>
  <c r="G22" i="2" s="1"/>
  <c r="G24" i="2" s="1"/>
  <c r="E19" i="2"/>
  <c r="E20" i="2" s="1"/>
  <c r="E21" i="2" s="1"/>
  <c r="E22" i="2" s="1"/>
  <c r="E24" i="2" s="1"/>
  <c r="F19" i="2"/>
  <c r="F20" i="2" s="1"/>
  <c r="F21" i="2" s="1"/>
  <c r="F22" i="2" s="1"/>
  <c r="F24" i="2" s="1"/>
  <c r="E17" i="2"/>
  <c r="D12" i="2"/>
  <c r="D16" i="2" s="1"/>
  <c r="H12" i="2"/>
  <c r="H16" i="2" s="1"/>
  <c r="G17" i="2" l="1"/>
  <c r="D17" i="2"/>
  <c r="H19" i="2"/>
  <c r="H20" i="2" s="1"/>
  <c r="H21" i="2" s="1"/>
  <c r="H22" i="2" s="1"/>
  <c r="H24" i="2" s="1"/>
  <c r="H17" i="2"/>
  <c r="C19" i="2" l="1"/>
  <c r="C20" i="2" s="1"/>
  <c r="C21" i="2" s="1"/>
  <c r="C22" i="2" s="1"/>
  <c r="C24" i="2" s="1"/>
  <c r="D20" i="2"/>
  <c r="D21" i="2" s="1"/>
  <c r="D22" i="2" s="1"/>
  <c r="D24" i="2" s="1"/>
  <c r="D25" i="2" l="1"/>
  <c r="E25" i="2"/>
  <c r="H25" i="2"/>
  <c r="F25" i="2"/>
  <c r="G25" i="2"/>
</calcChain>
</file>

<file path=xl/sharedStrings.xml><?xml version="1.0" encoding="utf-8"?>
<sst xmlns="http://schemas.openxmlformats.org/spreadsheetml/2006/main" count="26" uniqueCount="26">
  <si>
    <t>FCA</t>
  </si>
  <si>
    <t>-</t>
  </si>
  <si>
    <t>direto</t>
  </si>
  <si>
    <t>R$/kg cam.</t>
  </si>
  <si>
    <t>R$/kg ração</t>
  </si>
  <si>
    <t>peso despesca (g)</t>
  </si>
  <si>
    <t>dias cultivo</t>
  </si>
  <si>
    <t>Total ração (kg)</t>
  </si>
  <si>
    <t>Faturamento R$/ciclo</t>
  </si>
  <si>
    <t>Custo ração/kg de camarão</t>
  </si>
  <si>
    <t>Outros custos R$/ciclo</t>
  </si>
  <si>
    <t>Custos Totais/ciclo</t>
  </si>
  <si>
    <t>Lucro R$/ciclo</t>
  </si>
  <si>
    <t>Renda R$/dia/ha</t>
  </si>
  <si>
    <t>Ciclos/ano</t>
  </si>
  <si>
    <t>Intervalo entre ciclos (dias parados)</t>
  </si>
  <si>
    <r>
      <t>densidade (cam/m</t>
    </r>
    <r>
      <rPr>
        <b/>
        <sz val="10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)</t>
    </r>
  </si>
  <si>
    <t>GP semanal (g/semana)</t>
  </si>
  <si>
    <t>Tipo povoamento /peso (g)</t>
  </si>
  <si>
    <t>Sobrevivência%</t>
  </si>
  <si>
    <t>camarões despescados/ha</t>
  </si>
  <si>
    <t>Total despescado(kg/ha)</t>
  </si>
  <si>
    <t>Renda anual (R$)</t>
  </si>
  <si>
    <t>Despesa com ração (R$/ciclo)</t>
  </si>
  <si>
    <t>Outros custos em  % da ração</t>
  </si>
  <si>
    <t>Proporção da rentabilidade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</si>
</sst>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10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right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right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right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right"/>
      <protection hidden="1"/>
    </xf>
    <xf numFmtId="0" fontId="0" fillId="0" borderId="17" xfId="0" applyFill="1" applyBorder="1" applyAlignment="1" applyProtection="1">
      <alignment horizontal="center"/>
      <protection hidden="1"/>
    </xf>
    <xf numFmtId="1" fontId="0" fillId="0" borderId="17" xfId="0" applyNumberFormat="1" applyFill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3" fontId="0" fillId="2" borderId="17" xfId="0" applyNumberFormat="1" applyFill="1" applyBorder="1" applyAlignment="1" applyProtection="1">
      <alignment horizontal="center"/>
      <protection hidden="1"/>
    </xf>
    <xf numFmtId="3" fontId="0" fillId="2" borderId="14" xfId="0" applyNumberFormat="1" applyFill="1" applyBorder="1" applyAlignment="1" applyProtection="1">
      <alignment horizontal="center"/>
      <protection hidden="1"/>
    </xf>
    <xf numFmtId="2" fontId="0" fillId="2" borderId="17" xfId="0" applyNumberFormat="1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right"/>
      <protection hidden="1"/>
    </xf>
    <xf numFmtId="0" fontId="1" fillId="3" borderId="15" xfId="0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hidden="1"/>
    </xf>
    <xf numFmtId="4" fontId="0" fillId="0" borderId="14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hidden="1"/>
    </xf>
    <xf numFmtId="4" fontId="0" fillId="2" borderId="14" xfId="0" applyNumberFormat="1" applyFill="1" applyBorder="1" applyAlignment="1" applyProtection="1">
      <alignment horizontal="center"/>
      <protection hidden="1"/>
    </xf>
    <xf numFmtId="4" fontId="0" fillId="2" borderId="17" xfId="0" applyNumberFormat="1" applyFill="1" applyBorder="1" applyAlignment="1" applyProtection="1">
      <alignment horizontal="center"/>
      <protection hidden="1"/>
    </xf>
    <xf numFmtId="2" fontId="1" fillId="2" borderId="11" xfId="0" applyNumberFormat="1" applyFont="1" applyFill="1" applyBorder="1" applyAlignment="1" applyProtection="1">
      <alignment horizontal="center"/>
      <protection hidden="1"/>
    </xf>
    <xf numFmtId="2" fontId="1" fillId="2" borderId="12" xfId="0" applyNumberFormat="1" applyFont="1" applyFill="1" applyBorder="1" applyAlignment="1" applyProtection="1">
      <alignment horizontal="center"/>
      <protection hidden="1"/>
    </xf>
    <xf numFmtId="4" fontId="0" fillId="0" borderId="19" xfId="0" applyNumberFormat="1" applyFill="1" applyBorder="1" applyAlignment="1" applyProtection="1">
      <alignment horizontal="center"/>
      <protection hidden="1"/>
    </xf>
    <xf numFmtId="4" fontId="0" fillId="0" borderId="18" xfId="0" applyNumberFormat="1" applyFill="1" applyBorder="1" applyAlignment="1" applyProtection="1">
      <alignment horizontal="center"/>
      <protection hidden="1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233B8-57FC-0640-BB9E-62909C26F1F6}">
  <dimension ref="B1:H25"/>
  <sheetViews>
    <sheetView tabSelected="1" zoomScaleNormal="133" workbookViewId="0">
      <selection activeCell="K15" sqref="K15"/>
    </sheetView>
  </sheetViews>
  <sheetFormatPr baseColWidth="10" defaultColWidth="11" defaultRowHeight="16" x14ac:dyDescent="0.2"/>
  <cols>
    <col min="1" max="1" width="6.83203125" style="6" customWidth="1"/>
    <col min="2" max="2" width="27" style="5" customWidth="1"/>
    <col min="3" max="8" width="13.6640625" style="6" customWidth="1"/>
    <col min="9" max="16384" width="11" style="6"/>
  </cols>
  <sheetData>
    <row r="1" spans="2:8" ht="17" thickBot="1" x14ac:dyDescent="0.25"/>
    <row r="2" spans="2:8" x14ac:dyDescent="0.2">
      <c r="B2" s="39" t="s">
        <v>4</v>
      </c>
      <c r="C2" s="40"/>
      <c r="D2" s="37">
        <v>4</v>
      </c>
      <c r="E2" s="7"/>
      <c r="F2" s="7"/>
      <c r="G2" s="7"/>
      <c r="H2" s="7"/>
    </row>
    <row r="3" spans="2:8" x14ac:dyDescent="0.2">
      <c r="B3" s="41" t="s">
        <v>3</v>
      </c>
      <c r="C3" s="42"/>
      <c r="D3" s="38">
        <v>20</v>
      </c>
      <c r="E3" s="7"/>
      <c r="F3" s="7"/>
      <c r="G3" s="7"/>
      <c r="H3" s="7"/>
    </row>
    <row r="4" spans="2:8" ht="17" thickBot="1" x14ac:dyDescent="0.25">
      <c r="B4" s="43" t="s">
        <v>15</v>
      </c>
      <c r="C4" s="44"/>
      <c r="D4" s="1">
        <v>10</v>
      </c>
      <c r="E4" s="7"/>
      <c r="F4" s="7"/>
      <c r="G4" s="7"/>
      <c r="H4" s="7"/>
    </row>
    <row r="5" spans="2:8" ht="17" thickBot="1" x14ac:dyDescent="0.25">
      <c r="B5" s="8" t="s">
        <v>16</v>
      </c>
      <c r="C5" s="9">
        <v>9</v>
      </c>
      <c r="D5" s="2">
        <v>9</v>
      </c>
      <c r="E5" s="23">
        <v>15</v>
      </c>
      <c r="F5" s="2">
        <v>20</v>
      </c>
      <c r="G5" s="23">
        <v>30</v>
      </c>
      <c r="H5" s="2">
        <v>70</v>
      </c>
    </row>
    <row r="6" spans="2:8" x14ac:dyDescent="0.2">
      <c r="B6" s="10" t="s">
        <v>0</v>
      </c>
      <c r="C6" s="11" t="s">
        <v>1</v>
      </c>
      <c r="D6" s="3">
        <v>1</v>
      </c>
      <c r="E6" s="24">
        <v>1</v>
      </c>
      <c r="F6" s="3">
        <v>1.1000000000000001</v>
      </c>
      <c r="G6" s="24">
        <v>1.1499999999999999</v>
      </c>
      <c r="H6" s="3">
        <v>1.2</v>
      </c>
    </row>
    <row r="7" spans="2:8" x14ac:dyDescent="0.2">
      <c r="B7" s="12" t="s">
        <v>18</v>
      </c>
      <c r="C7" s="13" t="s">
        <v>2</v>
      </c>
      <c r="D7" s="4">
        <v>0.25</v>
      </c>
      <c r="E7" s="25">
        <v>0.25</v>
      </c>
      <c r="F7" s="4">
        <v>0.25</v>
      </c>
      <c r="G7" s="25">
        <v>0.25</v>
      </c>
      <c r="H7" s="4">
        <v>0.25</v>
      </c>
    </row>
    <row r="8" spans="2:8" x14ac:dyDescent="0.2">
      <c r="B8" s="14" t="s">
        <v>19</v>
      </c>
      <c r="C8" s="28">
        <v>60</v>
      </c>
      <c r="D8" s="4">
        <v>70</v>
      </c>
      <c r="E8" s="25">
        <v>70</v>
      </c>
      <c r="F8" s="4">
        <v>65</v>
      </c>
      <c r="G8" s="25">
        <v>65</v>
      </c>
      <c r="H8" s="4">
        <v>60</v>
      </c>
    </row>
    <row r="9" spans="2:8" x14ac:dyDescent="0.2">
      <c r="B9" s="12" t="s">
        <v>5</v>
      </c>
      <c r="C9" s="13">
        <v>10</v>
      </c>
      <c r="D9" s="4">
        <v>10</v>
      </c>
      <c r="E9" s="25">
        <v>10</v>
      </c>
      <c r="F9" s="4">
        <v>10</v>
      </c>
      <c r="G9" s="25">
        <v>10</v>
      </c>
      <c r="H9" s="4">
        <v>10</v>
      </c>
    </row>
    <row r="10" spans="2:8" x14ac:dyDescent="0.2">
      <c r="B10" s="14" t="s">
        <v>6</v>
      </c>
      <c r="C10" s="16">
        <f t="shared" ref="C10:H10" si="0">C9/C13*7</f>
        <v>63.636363636363626</v>
      </c>
      <c r="D10" s="17">
        <f t="shared" si="0"/>
        <v>43.75</v>
      </c>
      <c r="E10" s="16">
        <f t="shared" si="0"/>
        <v>46.666666666666671</v>
      </c>
      <c r="F10" s="17">
        <f t="shared" si="0"/>
        <v>50</v>
      </c>
      <c r="G10" s="16">
        <f t="shared" si="0"/>
        <v>51.851851851851848</v>
      </c>
      <c r="H10" s="17">
        <f t="shared" si="0"/>
        <v>56</v>
      </c>
    </row>
    <row r="11" spans="2:8" x14ac:dyDescent="0.2">
      <c r="B11" s="12" t="s">
        <v>20</v>
      </c>
      <c r="C11" s="18">
        <f t="shared" ref="C11:H11" si="1">10000*C9*C8*C5/1000</f>
        <v>54000</v>
      </c>
      <c r="D11" s="19">
        <f t="shared" si="1"/>
        <v>63000</v>
      </c>
      <c r="E11" s="18">
        <f t="shared" si="1"/>
        <v>105000</v>
      </c>
      <c r="F11" s="19">
        <f t="shared" si="1"/>
        <v>130000</v>
      </c>
      <c r="G11" s="18">
        <f t="shared" si="1"/>
        <v>195000</v>
      </c>
      <c r="H11" s="19">
        <f t="shared" si="1"/>
        <v>420000</v>
      </c>
    </row>
    <row r="12" spans="2:8" x14ac:dyDescent="0.2">
      <c r="B12" s="14" t="s">
        <v>21</v>
      </c>
      <c r="C12" s="16">
        <f t="shared" ref="C12:H12" si="2">C11*C9/1000</f>
        <v>540</v>
      </c>
      <c r="D12" s="17">
        <f t="shared" si="2"/>
        <v>630</v>
      </c>
      <c r="E12" s="16">
        <f t="shared" si="2"/>
        <v>1050</v>
      </c>
      <c r="F12" s="17">
        <f t="shared" si="2"/>
        <v>1300</v>
      </c>
      <c r="G12" s="16">
        <f t="shared" si="2"/>
        <v>1950</v>
      </c>
      <c r="H12" s="17">
        <f t="shared" si="2"/>
        <v>4200</v>
      </c>
    </row>
    <row r="13" spans="2:8" x14ac:dyDescent="0.2">
      <c r="B13" s="12" t="s">
        <v>17</v>
      </c>
      <c r="C13" s="13">
        <v>1.1000000000000001</v>
      </c>
      <c r="D13" s="4">
        <v>1.6</v>
      </c>
      <c r="E13" s="25">
        <v>1.5</v>
      </c>
      <c r="F13" s="4">
        <v>1.4</v>
      </c>
      <c r="G13" s="25">
        <v>1.35</v>
      </c>
      <c r="H13" s="4">
        <v>1.25</v>
      </c>
    </row>
    <row r="14" spans="2:8" x14ac:dyDescent="0.2">
      <c r="B14" s="14" t="s">
        <v>7</v>
      </c>
      <c r="C14" s="28"/>
      <c r="D14" s="29">
        <f>(D9-D7)*D11*D6/1000</f>
        <v>614.25</v>
      </c>
      <c r="E14" s="30">
        <f>(E9-E7)*E11*E6/1000</f>
        <v>1023.75</v>
      </c>
      <c r="F14" s="29">
        <f>(F9-F7)*F11*F6/1000</f>
        <v>1394.25</v>
      </c>
      <c r="G14" s="30">
        <f>(G9-G7)*G11*G6/1000</f>
        <v>2186.4375</v>
      </c>
      <c r="H14" s="29">
        <f>(H9-H7)*H11*H6/1000</f>
        <v>4914</v>
      </c>
    </row>
    <row r="15" spans="2:8" x14ac:dyDescent="0.2">
      <c r="B15" s="12" t="s">
        <v>23</v>
      </c>
      <c r="C15" s="20"/>
      <c r="D15" s="31">
        <f>D14*$D$2</f>
        <v>2457</v>
      </c>
      <c r="E15" s="32">
        <f>E14*$D$2</f>
        <v>4095</v>
      </c>
      <c r="F15" s="31">
        <f>F14*$D$2</f>
        <v>5577</v>
      </c>
      <c r="G15" s="32">
        <f>G14*$D$2</f>
        <v>8745.75</v>
      </c>
      <c r="H15" s="31">
        <f>H14*$D$2</f>
        <v>19656</v>
      </c>
    </row>
    <row r="16" spans="2:8" x14ac:dyDescent="0.2">
      <c r="B16" s="14" t="s">
        <v>8</v>
      </c>
      <c r="C16" s="28">
        <f t="shared" ref="C16:H16" si="3">$D$3*C12</f>
        <v>10800</v>
      </c>
      <c r="D16" s="29">
        <f t="shared" si="3"/>
        <v>12600</v>
      </c>
      <c r="E16" s="30">
        <f t="shared" si="3"/>
        <v>21000</v>
      </c>
      <c r="F16" s="29">
        <f t="shared" si="3"/>
        <v>26000</v>
      </c>
      <c r="G16" s="30">
        <f t="shared" si="3"/>
        <v>39000</v>
      </c>
      <c r="H16" s="29">
        <f t="shared" si="3"/>
        <v>84000</v>
      </c>
    </row>
    <row r="17" spans="2:8" x14ac:dyDescent="0.2">
      <c r="B17" s="12" t="s">
        <v>9</v>
      </c>
      <c r="C17" s="13"/>
      <c r="D17" s="21">
        <f>D15/D12</f>
        <v>3.9</v>
      </c>
      <c r="E17" s="13">
        <f>E15/E12</f>
        <v>3.9</v>
      </c>
      <c r="F17" s="21">
        <f>F15/F12</f>
        <v>4.29</v>
      </c>
      <c r="G17" s="13">
        <f>G15/G12</f>
        <v>4.4850000000000003</v>
      </c>
      <c r="H17" s="21">
        <f>H15/H12</f>
        <v>4.68</v>
      </c>
    </row>
    <row r="18" spans="2:8" x14ac:dyDescent="0.2">
      <c r="B18" s="14" t="s">
        <v>24</v>
      </c>
      <c r="C18" s="15">
        <v>0</v>
      </c>
      <c r="D18" s="26">
        <v>35</v>
      </c>
      <c r="E18" s="27">
        <v>35</v>
      </c>
      <c r="F18" s="26">
        <v>40</v>
      </c>
      <c r="G18" s="27">
        <v>40</v>
      </c>
      <c r="H18" s="26">
        <v>45</v>
      </c>
    </row>
    <row r="19" spans="2:8" x14ac:dyDescent="0.2">
      <c r="B19" s="12" t="s">
        <v>10</v>
      </c>
      <c r="C19" s="32">
        <f>D19</f>
        <v>4410</v>
      </c>
      <c r="D19" s="31">
        <f>D18*D16/100</f>
        <v>4410</v>
      </c>
      <c r="E19" s="32">
        <f>E18*E16/100</f>
        <v>7350</v>
      </c>
      <c r="F19" s="31">
        <f>F18*F16/100</f>
        <v>10400</v>
      </c>
      <c r="G19" s="32">
        <f>G18*G16/100</f>
        <v>15600</v>
      </c>
      <c r="H19" s="31">
        <f>H18*H16/100</f>
        <v>37800</v>
      </c>
    </row>
    <row r="20" spans="2:8" x14ac:dyDescent="0.2">
      <c r="B20" s="14" t="s">
        <v>11</v>
      </c>
      <c r="C20" s="30">
        <f t="shared" ref="C20:H20" si="4">C15+C19</f>
        <v>4410</v>
      </c>
      <c r="D20" s="29">
        <f t="shared" si="4"/>
        <v>6867</v>
      </c>
      <c r="E20" s="30">
        <f t="shared" si="4"/>
        <v>11445</v>
      </c>
      <c r="F20" s="29">
        <f t="shared" si="4"/>
        <v>15977</v>
      </c>
      <c r="G20" s="30">
        <f t="shared" si="4"/>
        <v>24345.75</v>
      </c>
      <c r="H20" s="29">
        <f t="shared" si="4"/>
        <v>57456</v>
      </c>
    </row>
    <row r="21" spans="2:8" x14ac:dyDescent="0.2">
      <c r="B21" s="12" t="s">
        <v>12</v>
      </c>
      <c r="C21" s="32">
        <f t="shared" ref="C21:H21" si="5">C16-C20</f>
        <v>6390</v>
      </c>
      <c r="D21" s="31">
        <f t="shared" si="5"/>
        <v>5733</v>
      </c>
      <c r="E21" s="32">
        <f t="shared" si="5"/>
        <v>9555</v>
      </c>
      <c r="F21" s="31">
        <f t="shared" si="5"/>
        <v>10023</v>
      </c>
      <c r="G21" s="32">
        <f t="shared" si="5"/>
        <v>14654.25</v>
      </c>
      <c r="H21" s="31">
        <f t="shared" si="5"/>
        <v>26544</v>
      </c>
    </row>
    <row r="22" spans="2:8" x14ac:dyDescent="0.2">
      <c r="B22" s="14" t="s">
        <v>13</v>
      </c>
      <c r="C22" s="30">
        <f t="shared" ref="C22:H22" si="6">C21/C10</f>
        <v>100.41428571428573</v>
      </c>
      <c r="D22" s="29">
        <f t="shared" si="6"/>
        <v>131.04</v>
      </c>
      <c r="E22" s="30">
        <f t="shared" si="6"/>
        <v>204.74999999999997</v>
      </c>
      <c r="F22" s="29">
        <f t="shared" si="6"/>
        <v>200.46</v>
      </c>
      <c r="G22" s="30">
        <f t="shared" si="6"/>
        <v>282.6176785714286</v>
      </c>
      <c r="H22" s="29">
        <f t="shared" si="6"/>
        <v>474</v>
      </c>
    </row>
    <row r="23" spans="2:8" x14ac:dyDescent="0.2">
      <c r="B23" s="12" t="s">
        <v>14</v>
      </c>
      <c r="C23" s="32">
        <f t="shared" ref="C23:H23" si="7">365/($D$4+C10)</f>
        <v>4.9567901234567904</v>
      </c>
      <c r="D23" s="31">
        <f t="shared" si="7"/>
        <v>6.7906976744186043</v>
      </c>
      <c r="E23" s="32">
        <f t="shared" si="7"/>
        <v>6.4411764705882346</v>
      </c>
      <c r="F23" s="31">
        <f t="shared" si="7"/>
        <v>6.083333333333333</v>
      </c>
      <c r="G23" s="32">
        <f t="shared" si="7"/>
        <v>5.9011976047904193</v>
      </c>
      <c r="H23" s="31">
        <f t="shared" si="7"/>
        <v>5.5303030303030303</v>
      </c>
    </row>
    <row r="24" spans="2:8" ht="17" thickBot="1" x14ac:dyDescent="0.25">
      <c r="B24" s="22" t="s">
        <v>22</v>
      </c>
      <c r="C24" s="35">
        <f>C23*C10*C22</f>
        <v>31673.888888888887</v>
      </c>
      <c r="D24" s="36">
        <f t="shared" ref="D24:H24" si="8">D23*D10*D22</f>
        <v>38931.069767441855</v>
      </c>
      <c r="E24" s="35">
        <f t="shared" si="8"/>
        <v>61545.441176470573</v>
      </c>
      <c r="F24" s="36">
        <f t="shared" si="8"/>
        <v>60973.249999999993</v>
      </c>
      <c r="G24" s="35">
        <f t="shared" si="8"/>
        <v>86477.625</v>
      </c>
      <c r="H24" s="36">
        <f t="shared" si="8"/>
        <v>146796.36363636362</v>
      </c>
    </row>
    <row r="25" spans="2:8" ht="17" thickBot="1" x14ac:dyDescent="0.25">
      <c r="B25" s="8" t="s">
        <v>25</v>
      </c>
      <c r="C25" s="34">
        <v>1</v>
      </c>
      <c r="D25" s="33">
        <f>D24/$C$24</f>
        <v>1.2291218771402197</v>
      </c>
      <c r="E25" s="33">
        <f t="shared" ref="E25:H25" si="9">E24/$C$24</f>
        <v>1.9430970851849059</v>
      </c>
      <c r="F25" s="33">
        <f t="shared" si="9"/>
        <v>1.9250320102432776</v>
      </c>
      <c r="G25" s="33">
        <f t="shared" si="9"/>
        <v>2.7302496798975673</v>
      </c>
      <c r="H25" s="33">
        <f t="shared" si="9"/>
        <v>4.6346176230939351</v>
      </c>
    </row>
  </sheetData>
  <sheetProtection algorithmName="SHA-512" hashValue="9CmAYdMBzr3iRGNpsS/UJ/ig04vDZp9qxUgnHtbGWfW6TDAtqS3YfE5Q3ftLw5QVa+4H71+hlbupW/WUZQ+Miw==" saltValue="IIvlXdrQtOLAfw9A6AhBDQ==" spinCount="100000" sheet="1" objects="1" scenarios="1"/>
  <mergeCells count="3">
    <mergeCell ref="B2:C2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Durigan Alves</dc:creator>
  <cp:lastModifiedBy>Familia Durigan Alves</cp:lastModifiedBy>
  <dcterms:created xsi:type="dcterms:W3CDTF">2021-01-28T12:14:27Z</dcterms:created>
  <dcterms:modified xsi:type="dcterms:W3CDTF">2021-01-29T12:29:35Z</dcterms:modified>
</cp:coreProperties>
</file>